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86" windowWidth="12825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<sst xmlns="http://schemas.openxmlformats.org/spreadsheetml/2006/main" count="238" uniqueCount="142">
  <si>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</si>
  <si>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</si>
  <si>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</si>
  <si>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</si>
  <si>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</si>
  <si>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</si>
  <si>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</si>
  <si>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</si>
  <si>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</si>
  <si>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</si>
  <si>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</si>
  <si>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</si>
  <si>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</si>
  <si>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</si>
  <si>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</si>
  <si>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</si>
  <si>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</si>
  <si>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</si>
  <si>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</si>
  <si>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</si>
  <si>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</si>
  <si>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</si>
  <si>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</si>
  <si>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</si>
  <si>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</si>
  <si>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</si>
  <si>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</si>
  <si>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</si>
  <si>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</si>
  <si>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</si>
  <si>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</si>
  <si>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</si>
  <si>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</si>
  <si>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</si>
  <si>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</si>
  <si>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</si>
  <si>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</si>
  <si>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</si>
  <si>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</si>
  <si>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</si>
  <si>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</si>
  <si>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</si>
  <si>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</si>
  <si>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</si>
  <si>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</si>
  <si>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</si>
  <si>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</si>
  <si>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</si>
  <si>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</si>
  <si>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</si>
  <si>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</si>
  <si>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</si>
  <si>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</si>
  <si>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</si>
  <si>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</si>
  <si>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</si>
  <si>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</si>
  <si>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</si>
  <si>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</si>
  <si>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</si>
  <si>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</si>
  <si>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</si>
  <si>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</si>
  <si>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</si>
  <si>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</si>
  <si>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</si>
  <si>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</si>
  <si>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</si>
  <si>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</si>
  <si>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</si>
  <si>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</si>
  <si>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</si>
  <si>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</si>
  <si>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</si>
  <si>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</si>
  <si>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51а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</si>
  <si>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</si>
  <si>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</si>
  <si>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</si>
  <si>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</si>
  <si>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</si>
  <si>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</si>
  <si>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</si>
  <si>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</si>
  <si>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</si>
  <si>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</si>
  <si>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</si>
  <si>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</si>
  <si>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</si>
  <si>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</si>
  <si>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</si>
  <si>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</si>
  <si>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</si>
  <si>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</si>
  <si>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</si>
  <si>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</si>
  <si>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</si>
  <si>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</si>
  <si>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</si>
  <si>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</si>
  <si>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</si>
  <si>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</si>
  <si>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</si>
  <si>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</si>
  <si>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</si>
  <si>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</si>
  <si>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</si>
  <si>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</si>
  <si>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</si>
  <si>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</si>
  <si>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</si>
  <si>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</si>
  <si>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</si>
  <si>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</si>
  <si>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</si>
  <si>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</si>
  <si>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</si>
  <si>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</si>
  <si>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</si>
  <si>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</si>
  <si>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</si>
  <si>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</si>
  <si>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</si>
  <si>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Прочистка вентканалов и вентшахт по графику</t>
  </si>
  <si>
    <t>2.3 Работы по содержанию и ремонту лифта (лифтов) в МКД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</si>
  <si>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</si>
  <si>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</si>
  <si>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</si>
  <si>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</si>
  <si>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</si>
  <si>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</si>
  <si>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</si>
  <si>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</si>
  <si>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</si>
  <si>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</si>
  <si>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</si>
  <si>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</si>
  <si>
    <t xml:space="preserve">Очистка балконов общего пользования  от мусора               </t>
  </si>
  <si>
    <t xml:space="preserve">Очистка козырьков балконов верхнего этажа от снега толщиной слоя до 50 см </t>
  </si>
  <si>
    <t xml:space="preserve">Очистка балконов общего пользования  от снега и наледи  толщиной слоя до 50 см            </t>
  </si>
  <si>
    <t>Смена  в подъезде деревянных окон на пластиковые (6 шт)</t>
  </si>
  <si>
    <t>Ремонт откосов и подоконников (штукатурно-малярные работы)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</si>
</sst>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 indent="3"/>
    </xf>
    <xf numFmtId="165" fontId="42" fillId="0" borderId="12" xfId="0" applyNumberFormat="1" applyFont="1" applyFill="1" applyBorder="1" applyAlignment="1">
      <alignment horizontal="right" vertical="center" wrapText="1" indent="2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10" xfId="0" applyFont="1" applyBorder="1" applyAlignment="1">
      <alignment horizontal="left" vertical="center" wrapText="1" indent="3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3"/>
    </xf>
    <xf numFmtId="0" fontId="42" fillId="0" borderId="10" xfId="0" applyFont="1" applyBorder="1" applyAlignment="1">
      <alignment horizontal="left" vertical="center" wrapText="1"/>
    </xf>
    <xf numFmtId="165" fontId="42" fillId="0" borderId="12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2" sqref="E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1"/>
      <c r="B2" s="1"/>
      <c r="C2" s="1"/>
      <c r="D2" s="1"/>
      <c r="E2" s="1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2" t="s">
        <v>1</v>
      </c>
      <c r="B5" s="2" t="s">
        <v>2</v>
      </c>
      <c r="C5" s="2" t="s">
        <v>3</v>
      </c>
      <c r="D5" s="69" t="s">
        <v>4</v>
      </c>
      <c r="E5" s="70"/>
    </row>
    <row r="6" spans="1:5" ht="15">
      <c r="A6" s="3" t="s">
        <v>5</v>
      </c>
      <c r="B6" s="4" t="s">
        <v>6</v>
      </c>
      <c r="C6" s="5" t="s">
        <v>7</v>
      </c>
      <c r="D6" s="75">
        <v>43466</v>
      </c>
      <c r="E6" s="76"/>
    </row>
    <row r="7" spans="1:5" ht="15">
      <c r="A7" s="3" t="s">
        <v>8</v>
      </c>
      <c r="B7" s="4" t="s">
        <v>9</v>
      </c>
      <c r="C7" s="5" t="s">
        <v>7</v>
      </c>
      <c r="D7" s="71" t="s">
        <v>58</v>
      </c>
      <c r="E7" s="72"/>
    </row>
    <row r="8" spans="1:5" ht="15">
      <c r="A8" s="8" t="s">
        <v>10</v>
      </c>
      <c r="B8" s="7" t="s">
        <v>11</v>
      </c>
      <c r="C8" s="9" t="s">
        <v>12</v>
      </c>
      <c r="D8" s="73">
        <f>8788.6*12*4.07</f>
        <v>429235.2240000001</v>
      </c>
      <c r="E8" s="7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8788.6*12*1.55</f>
        <v>163467.96000000002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8788.6*12*0.12</f>
        <v>12655.584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8788.6*12*1.1</f>
        <v>116009.52000000002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8788.6*12*0.73</f>
        <v>76988.13600000001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8788.6*12*0.57</f>
        <v>60114.024000000005</v>
      </c>
    </row>
    <row r="15" spans="1:5" ht="15">
      <c r="A15" s="3" t="s">
        <v>13</v>
      </c>
      <c r="B15" s="4" t="s">
        <v>6</v>
      </c>
      <c r="C15" s="5" t="s">
        <v>7</v>
      </c>
      <c r="D15" s="75">
        <v>43466</v>
      </c>
      <c r="E15" s="76"/>
    </row>
    <row r="16" spans="1:5" ht="45" customHeight="1">
      <c r="A16" s="3" t="s">
        <v>14</v>
      </c>
      <c r="B16" s="4" t="s">
        <v>9</v>
      </c>
      <c r="C16" s="5" t="s">
        <v>7</v>
      </c>
      <c r="D16" s="71" t="s">
        <v>57</v>
      </c>
      <c r="E16" s="72"/>
    </row>
    <row r="17" spans="1:5" ht="15">
      <c r="A17" s="8" t="s">
        <v>15</v>
      </c>
      <c r="B17" s="7" t="s">
        <v>11</v>
      </c>
      <c r="C17" s="9" t="s">
        <v>12</v>
      </c>
      <c r="D17" s="73">
        <f>SUM(E19:E24)</f>
        <v>440836.1760000001</v>
      </c>
      <c r="E17" s="7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8788.6*12*0.9</f>
        <v>94916.88000000002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8788.6*12*1.79</f>
        <v>188779.12800000003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8788.6*12*0.44</f>
        <v>46403.808000000005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8788.6*12*0.09</f>
        <v>9491.688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8788.6*12*0.9</f>
        <v>94916.88000000002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8788.6*12*0.06</f>
        <v>6327.792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918584.4720000001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8788.6*12*0.62</f>
        <v>65387.18400000001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8788.6*12*4.19</f>
        <v>441890.8080000001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8788.6*12*3.9</f>
        <v>411306.48000000004</v>
      </c>
    </row>
    <row r="33" ht="12.75">
      <c r="E33" s="13">
        <f>SUM(E27,D17,D8)</f>
        <v>1788655.8720000002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80" zoomScaleSheetLayoutView="80" zoomScalePageLayoutView="0" workbookViewId="0" topLeftCell="A48">
      <selection activeCell="F52" sqref="F5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7" t="s">
        <v>136</v>
      </c>
      <c r="B1" s="77"/>
      <c r="C1" s="77"/>
      <c r="D1" s="77"/>
      <c r="E1" s="77"/>
      <c r="F1" s="77"/>
    </row>
    <row r="2" spans="1:6" ht="15">
      <c r="A2" s="77" t="s">
        <v>62</v>
      </c>
      <c r="B2" s="77"/>
      <c r="C2" s="77"/>
      <c r="D2" s="77"/>
      <c r="E2" s="77"/>
      <c r="F2" s="77"/>
    </row>
    <row r="3" spans="1:6" ht="15">
      <c r="A3" s="77" t="s">
        <v>63</v>
      </c>
      <c r="B3" s="77"/>
      <c r="C3" s="77"/>
      <c r="D3" s="77"/>
      <c r="E3" s="77"/>
      <c r="F3" s="7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4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100</v>
      </c>
      <c r="B8" s="23">
        <v>8788.6</v>
      </c>
      <c r="C8" s="47">
        <v>12</v>
      </c>
      <c r="D8" s="24" t="s">
        <v>71</v>
      </c>
      <c r="E8" s="25">
        <f>E9+E10+E21+E24+E43</f>
        <v>9.544458910785943</v>
      </c>
      <c r="F8" s="26">
        <f>F9+F10+F21+F24+F43</f>
        <v>1006589.179</v>
      </c>
    </row>
    <row r="9" spans="1:6" s="45" customFormat="1" ht="19.5" customHeight="1" outlineLevel="1">
      <c r="A9" s="42" t="s">
        <v>101</v>
      </c>
      <c r="B9" s="43">
        <f>B8</f>
        <v>8788.6</v>
      </c>
      <c r="C9" s="39">
        <v>12</v>
      </c>
      <c r="D9" s="40" t="s">
        <v>7</v>
      </c>
      <c r="E9" s="41">
        <v>1.48</v>
      </c>
      <c r="F9" s="44">
        <f>B9*C9*E9</f>
        <v>156085.53600000002</v>
      </c>
    </row>
    <row r="10" spans="1:6" s="29" customFormat="1" ht="46.5" customHeight="1" outlineLevel="1">
      <c r="A10" s="42" t="s">
        <v>102</v>
      </c>
      <c r="B10" s="43">
        <f>B8</f>
        <v>8788.6</v>
      </c>
      <c r="C10" s="39" t="s">
        <v>7</v>
      </c>
      <c r="D10" s="40" t="s">
        <v>7</v>
      </c>
      <c r="E10" s="41">
        <f>F10/B10/12</f>
        <v>2.087707001115081</v>
      </c>
      <c r="F10" s="44">
        <f>SUM(F11:F20)</f>
        <v>220176.261</v>
      </c>
    </row>
    <row r="11" spans="1:6" s="29" customFormat="1" ht="19.5" customHeight="1" outlineLevel="2">
      <c r="A11" s="38" t="s">
        <v>99</v>
      </c>
      <c r="B11" s="43">
        <v>2212.5</v>
      </c>
      <c r="C11" s="39">
        <v>72</v>
      </c>
      <c r="D11" s="40" t="s">
        <v>71</v>
      </c>
      <c r="E11" s="41">
        <v>0.37</v>
      </c>
      <c r="F11" s="44">
        <f>B11*C11*E11</f>
        <v>58941</v>
      </c>
    </row>
    <row r="12" spans="1:6" s="29" customFormat="1" ht="18" customHeight="1" outlineLevel="2">
      <c r="A12" s="38" t="s">
        <v>76</v>
      </c>
      <c r="B12" s="43">
        <v>1426</v>
      </c>
      <c r="C12" s="39">
        <v>72</v>
      </c>
      <c r="D12" s="40" t="s">
        <v>71</v>
      </c>
      <c r="E12" s="41">
        <v>0.15</v>
      </c>
      <c r="F12" s="44">
        <f aca="true" t="shared" si="0" ref="F12:F20">B12*C12*E12</f>
        <v>15400.8</v>
      </c>
    </row>
    <row r="13" spans="1:6" s="29" customFormat="1" ht="20.25" customHeight="1" outlineLevel="2">
      <c r="A13" s="38" t="s">
        <v>77</v>
      </c>
      <c r="B13" s="43">
        <v>1426</v>
      </c>
      <c r="C13" s="39">
        <v>3</v>
      </c>
      <c r="D13" s="40" t="s">
        <v>71</v>
      </c>
      <c r="E13" s="41">
        <v>3.46</v>
      </c>
      <c r="F13" s="44">
        <f t="shared" si="0"/>
        <v>14801.88</v>
      </c>
    </row>
    <row r="14" spans="1:6" s="29" customFormat="1" ht="16.5" customHeight="1" outlineLevel="2">
      <c r="A14" s="38" t="s">
        <v>78</v>
      </c>
      <c r="B14" s="43">
        <v>3.5</v>
      </c>
      <c r="C14" s="39">
        <v>139</v>
      </c>
      <c r="D14" s="40" t="s">
        <v>71</v>
      </c>
      <c r="E14" s="41">
        <v>6.69</v>
      </c>
      <c r="F14" s="44">
        <f t="shared" si="0"/>
        <v>3254.6850000000004</v>
      </c>
    </row>
    <row r="15" spans="1:6" s="29" customFormat="1" ht="20.25" customHeight="1" outlineLevel="2">
      <c r="A15" s="38" t="s">
        <v>79</v>
      </c>
      <c r="B15" s="43">
        <v>7.2</v>
      </c>
      <c r="C15" s="39">
        <v>139</v>
      </c>
      <c r="D15" s="40" t="s">
        <v>71</v>
      </c>
      <c r="E15" s="41">
        <v>0.64</v>
      </c>
      <c r="F15" s="44">
        <f t="shared" si="0"/>
        <v>640.5120000000001</v>
      </c>
    </row>
    <row r="16" spans="1:6" s="29" customFormat="1" ht="18.75" customHeight="1" outlineLevel="2">
      <c r="A16" s="38" t="s">
        <v>80</v>
      </c>
      <c r="B16" s="43">
        <f>B11*0.8</f>
        <v>1770</v>
      </c>
      <c r="C16" s="39">
        <v>72</v>
      </c>
      <c r="D16" s="40" t="s">
        <v>71</v>
      </c>
      <c r="E16" s="41">
        <v>0.53</v>
      </c>
      <c r="F16" s="44">
        <f t="shared" si="0"/>
        <v>67543.2</v>
      </c>
    </row>
    <row r="17" spans="1:6" s="29" customFormat="1" ht="18" customHeight="1" outlineLevel="2">
      <c r="A17" s="38" t="s">
        <v>81</v>
      </c>
      <c r="B17" s="43">
        <v>3.5</v>
      </c>
      <c r="C17" s="39">
        <v>109</v>
      </c>
      <c r="D17" s="40" t="s">
        <v>71</v>
      </c>
      <c r="E17" s="41">
        <v>8.1</v>
      </c>
      <c r="F17" s="44">
        <f t="shared" si="0"/>
        <v>3090.15</v>
      </c>
    </row>
    <row r="18" spans="1:6" s="29" customFormat="1" ht="18" customHeight="1" outlineLevel="2">
      <c r="A18" s="38" t="s">
        <v>82</v>
      </c>
      <c r="B18" s="43">
        <f>B11*0.1</f>
        <v>221.25</v>
      </c>
      <c r="C18" s="39">
        <v>3</v>
      </c>
      <c r="D18" s="40" t="s">
        <v>71</v>
      </c>
      <c r="E18" s="41">
        <v>14.6</v>
      </c>
      <c r="F18" s="44">
        <f t="shared" si="0"/>
        <v>9690.75</v>
      </c>
    </row>
    <row r="19" spans="1:6" s="29" customFormat="1" ht="29.25" customHeight="1" outlineLevel="2">
      <c r="A19" s="38" t="s">
        <v>83</v>
      </c>
      <c r="B19" s="43">
        <v>7.2</v>
      </c>
      <c r="C19" s="39">
        <v>109</v>
      </c>
      <c r="D19" s="40" t="s">
        <v>71</v>
      </c>
      <c r="E19" s="41">
        <v>3.83</v>
      </c>
      <c r="F19" s="44">
        <f t="shared" si="0"/>
        <v>3005.784</v>
      </c>
    </row>
    <row r="20" spans="1:6" s="29" customFormat="1" ht="18" customHeight="1" outlineLevel="2">
      <c r="A20" s="38" t="s">
        <v>84</v>
      </c>
      <c r="B20" s="43">
        <f>B11*0.3</f>
        <v>663.75</v>
      </c>
      <c r="C20" s="39">
        <v>22</v>
      </c>
      <c r="D20" s="40" t="s">
        <v>71</v>
      </c>
      <c r="E20" s="41">
        <v>3</v>
      </c>
      <c r="F20" s="44">
        <f t="shared" si="0"/>
        <v>43807.5</v>
      </c>
    </row>
    <row r="21" spans="1:6" s="29" customFormat="1" ht="31.5" customHeight="1" outlineLevel="1">
      <c r="A21" s="42" t="s">
        <v>103</v>
      </c>
      <c r="B21" s="43">
        <v>8788.6</v>
      </c>
      <c r="C21" s="39" t="s">
        <v>7</v>
      </c>
      <c r="D21" s="46" t="s">
        <v>71</v>
      </c>
      <c r="E21" s="41">
        <f>F21/B21/12</f>
        <v>0.09861259662138072</v>
      </c>
      <c r="F21" s="44">
        <f>SUM(F22:F23)</f>
        <v>10400</v>
      </c>
    </row>
    <row r="22" spans="1:6" s="29" customFormat="1" ht="20.25" customHeight="1" outlineLevel="1">
      <c r="A22" s="38" t="s">
        <v>97</v>
      </c>
      <c r="B22" s="43">
        <v>1300</v>
      </c>
      <c r="C22" s="39">
        <v>12</v>
      </c>
      <c r="D22" s="46" t="s">
        <v>71</v>
      </c>
      <c r="E22" s="41">
        <v>0.25</v>
      </c>
      <c r="F22" s="44">
        <f>B22*C22*E22</f>
        <v>3900</v>
      </c>
    </row>
    <row r="23" spans="1:6" s="29" customFormat="1" ht="21" customHeight="1" outlineLevel="1">
      <c r="A23" s="38" t="s">
        <v>98</v>
      </c>
      <c r="B23" s="43">
        <v>1300</v>
      </c>
      <c r="C23" s="39">
        <v>1</v>
      </c>
      <c r="D23" s="46" t="s">
        <v>71</v>
      </c>
      <c r="E23" s="41">
        <v>5</v>
      </c>
      <c r="F23" s="44">
        <f>B23*C23*E23</f>
        <v>6500</v>
      </c>
    </row>
    <row r="24" spans="1:6" s="29" customFormat="1" ht="33" customHeight="1" outlineLevel="1">
      <c r="A24" s="63" t="s">
        <v>104</v>
      </c>
      <c r="B24" s="51">
        <f>B8</f>
        <v>8788.6</v>
      </c>
      <c r="C24" s="64">
        <v>12</v>
      </c>
      <c r="D24" s="57" t="s">
        <v>7</v>
      </c>
      <c r="E24" s="62">
        <f>F24/B24/C24</f>
        <v>5.818139313049481</v>
      </c>
      <c r="F24" s="65">
        <f>SUM(F25:F42)</f>
        <v>613599.59</v>
      </c>
    </row>
    <row r="25" spans="1:6" s="29" customFormat="1" ht="19.5" customHeight="1" outlineLevel="1">
      <c r="A25" s="49" t="s">
        <v>85</v>
      </c>
      <c r="B25" s="50">
        <v>1380</v>
      </c>
      <c r="C25" s="51">
        <v>2</v>
      </c>
      <c r="D25" s="52" t="s">
        <v>71</v>
      </c>
      <c r="E25" s="53">
        <v>3.97</v>
      </c>
      <c r="F25" s="53">
        <f>ROUND(B25*E25*C25,2)</f>
        <v>10957.2</v>
      </c>
    </row>
    <row r="26" spans="1:6" s="29" customFormat="1" ht="19.5" customHeight="1" outlineLevel="1">
      <c r="A26" s="54" t="s">
        <v>86</v>
      </c>
      <c r="B26" s="50">
        <v>1221</v>
      </c>
      <c r="C26" s="51">
        <v>2</v>
      </c>
      <c r="D26" s="52" t="s">
        <v>71</v>
      </c>
      <c r="E26" s="53">
        <v>3.97</v>
      </c>
      <c r="F26" s="53">
        <f aca="true" t="shared" si="1" ref="F26:F41">ROUND(B26*E26*C26,2)</f>
        <v>9694.74</v>
      </c>
    </row>
    <row r="27" spans="1:6" s="29" customFormat="1" ht="19.5" customHeight="1" outlineLevel="1">
      <c r="A27" s="54" t="s">
        <v>87</v>
      </c>
      <c r="B27" s="50">
        <v>1192.3</v>
      </c>
      <c r="C27" s="51">
        <v>2</v>
      </c>
      <c r="D27" s="52" t="s">
        <v>71</v>
      </c>
      <c r="E27" s="53">
        <v>3.97</v>
      </c>
      <c r="F27" s="53">
        <f t="shared" si="1"/>
        <v>9466.86</v>
      </c>
    </row>
    <row r="28" spans="1:6" s="29" customFormat="1" ht="19.5" customHeight="1" outlineLevel="1">
      <c r="A28" s="54" t="s">
        <v>137</v>
      </c>
      <c r="B28" s="50">
        <v>82.5</v>
      </c>
      <c r="C28" s="51">
        <v>2</v>
      </c>
      <c r="D28" s="52" t="s">
        <v>71</v>
      </c>
      <c r="E28" s="53">
        <v>3.97</v>
      </c>
      <c r="F28" s="53">
        <f t="shared" si="1"/>
        <v>655.05</v>
      </c>
    </row>
    <row r="29" spans="1:6" s="29" customFormat="1" ht="19.5" customHeight="1" outlineLevel="1">
      <c r="A29" s="54" t="s">
        <v>88</v>
      </c>
      <c r="B29" s="50">
        <v>1380</v>
      </c>
      <c r="C29" s="51">
        <v>0.3</v>
      </c>
      <c r="D29" s="52" t="s">
        <v>71</v>
      </c>
      <c r="E29" s="53">
        <v>43.49</v>
      </c>
      <c r="F29" s="53">
        <f t="shared" si="1"/>
        <v>18004.86</v>
      </c>
    </row>
    <row r="30" spans="1:6" s="29" customFormat="1" ht="30" outlineLevel="1">
      <c r="A30" s="54" t="s">
        <v>138</v>
      </c>
      <c r="B30" s="50">
        <v>80.6</v>
      </c>
      <c r="C30" s="51">
        <v>1</v>
      </c>
      <c r="D30" s="52" t="s">
        <v>71</v>
      </c>
      <c r="E30" s="53">
        <v>283.76</v>
      </c>
      <c r="F30" s="53">
        <f t="shared" si="1"/>
        <v>22871.06</v>
      </c>
    </row>
    <row r="31" spans="1:6" s="29" customFormat="1" ht="30" outlineLevel="1">
      <c r="A31" s="49" t="s">
        <v>139</v>
      </c>
      <c r="B31" s="50">
        <v>82.5</v>
      </c>
      <c r="C31" s="51">
        <v>1</v>
      </c>
      <c r="D31" s="52" t="s">
        <v>71</v>
      </c>
      <c r="E31" s="53">
        <v>43.49</v>
      </c>
      <c r="F31" s="53">
        <f t="shared" si="1"/>
        <v>3587.93</v>
      </c>
    </row>
    <row r="32" spans="1:6" s="29" customFormat="1" ht="19.5" customHeight="1" outlineLevel="1">
      <c r="A32" s="54" t="s">
        <v>89</v>
      </c>
      <c r="B32" s="50">
        <v>3</v>
      </c>
      <c r="C32" s="51">
        <v>5</v>
      </c>
      <c r="D32" s="52" t="s">
        <v>96</v>
      </c>
      <c r="E32" s="53">
        <v>209.8</v>
      </c>
      <c r="F32" s="53">
        <f t="shared" si="1"/>
        <v>3147</v>
      </c>
    </row>
    <row r="33" spans="1:6" s="29" customFormat="1" ht="19.5" customHeight="1" outlineLevel="1">
      <c r="A33" s="54" t="s">
        <v>90</v>
      </c>
      <c r="B33" s="50">
        <v>6</v>
      </c>
      <c r="C33" s="51">
        <v>1</v>
      </c>
      <c r="D33" s="52" t="s">
        <v>96</v>
      </c>
      <c r="E33" s="53">
        <v>304.77</v>
      </c>
      <c r="F33" s="53">
        <f t="shared" si="1"/>
        <v>1828.62</v>
      </c>
    </row>
    <row r="34" spans="1:6" s="29" customFormat="1" ht="19.5" customHeight="1" outlineLevel="1">
      <c r="A34" s="54" t="s">
        <v>91</v>
      </c>
      <c r="B34" s="50">
        <v>6</v>
      </c>
      <c r="C34" s="51">
        <v>1</v>
      </c>
      <c r="D34" s="52" t="s">
        <v>96</v>
      </c>
      <c r="E34" s="53">
        <v>88</v>
      </c>
      <c r="F34" s="53">
        <f t="shared" si="1"/>
        <v>528</v>
      </c>
    </row>
    <row r="35" spans="1:6" s="29" customFormat="1" ht="19.5" customHeight="1" outlineLevel="1">
      <c r="A35" s="54" t="s">
        <v>92</v>
      </c>
      <c r="B35" s="50">
        <v>11.2</v>
      </c>
      <c r="C35" s="51">
        <v>1</v>
      </c>
      <c r="D35" s="52" t="s">
        <v>71</v>
      </c>
      <c r="E35" s="53">
        <v>827.78</v>
      </c>
      <c r="F35" s="53">
        <f t="shared" si="1"/>
        <v>9271.14</v>
      </c>
    </row>
    <row r="36" spans="1:6" s="29" customFormat="1" ht="19.5" customHeight="1" outlineLevel="1">
      <c r="A36" s="54" t="s">
        <v>93</v>
      </c>
      <c r="B36" s="50">
        <v>11.2</v>
      </c>
      <c r="C36" s="51">
        <v>1</v>
      </c>
      <c r="D36" s="52" t="s">
        <v>71</v>
      </c>
      <c r="E36" s="53">
        <v>130.69</v>
      </c>
      <c r="F36" s="53">
        <f t="shared" si="1"/>
        <v>1463.73</v>
      </c>
    </row>
    <row r="37" spans="1:6" s="29" customFormat="1" ht="30" outlineLevel="1">
      <c r="A37" s="54" t="s">
        <v>94</v>
      </c>
      <c r="B37" s="50">
        <v>1451.7</v>
      </c>
      <c r="C37" s="51">
        <v>104</v>
      </c>
      <c r="D37" s="52" t="s">
        <v>71</v>
      </c>
      <c r="E37" s="53">
        <v>1.67</v>
      </c>
      <c r="F37" s="53">
        <f t="shared" si="1"/>
        <v>252131.26</v>
      </c>
    </row>
    <row r="38" spans="1:6" s="29" customFormat="1" ht="19.5" customHeight="1" outlineLevel="1">
      <c r="A38" s="54" t="s">
        <v>95</v>
      </c>
      <c r="B38" s="50">
        <v>5245</v>
      </c>
      <c r="C38" s="51">
        <v>2</v>
      </c>
      <c r="D38" s="52" t="s">
        <v>71</v>
      </c>
      <c r="E38" s="53">
        <f>E37</f>
        <v>1.67</v>
      </c>
      <c r="F38" s="53">
        <f t="shared" si="1"/>
        <v>17518.3</v>
      </c>
    </row>
    <row r="39" spans="1:7" s="29" customFormat="1" ht="21.75" customHeight="1" outlineLevel="1">
      <c r="A39" s="58" t="s">
        <v>123</v>
      </c>
      <c r="B39" s="50">
        <v>605</v>
      </c>
      <c r="C39" s="55">
        <v>0.3</v>
      </c>
      <c r="D39" s="52" t="s">
        <v>115</v>
      </c>
      <c r="E39" s="53">
        <v>11.4</v>
      </c>
      <c r="F39" s="53">
        <f t="shared" si="1"/>
        <v>2069.1</v>
      </c>
      <c r="G39" s="78"/>
    </row>
    <row r="40" spans="1:7" s="29" customFormat="1" ht="19.5" customHeight="1" outlineLevel="1">
      <c r="A40" s="58" t="s">
        <v>140</v>
      </c>
      <c r="B40" s="50">
        <f>2.8*6</f>
        <v>16.799999999999997</v>
      </c>
      <c r="C40" s="55">
        <v>1</v>
      </c>
      <c r="D40" s="52" t="s">
        <v>71</v>
      </c>
      <c r="E40" s="53">
        <v>12227</v>
      </c>
      <c r="F40" s="53">
        <f t="shared" si="1"/>
        <v>205413.6</v>
      </c>
      <c r="G40" s="78"/>
    </row>
    <row r="41" spans="1:6" s="29" customFormat="1" ht="30" outlineLevel="1">
      <c r="A41" s="58" t="s">
        <v>141</v>
      </c>
      <c r="B41" s="50">
        <f>2.4*6</f>
        <v>14.399999999999999</v>
      </c>
      <c r="C41" s="55">
        <v>1</v>
      </c>
      <c r="D41" s="52" t="s">
        <v>71</v>
      </c>
      <c r="E41" s="53">
        <f>1384.51/2+248.13</f>
        <v>940.385</v>
      </c>
      <c r="F41" s="53">
        <f t="shared" si="1"/>
        <v>13541.54</v>
      </c>
    </row>
    <row r="42" spans="1:6" s="29" customFormat="1" ht="21.75" customHeight="1" outlineLevel="1">
      <c r="A42" s="59" t="s">
        <v>125</v>
      </c>
      <c r="B42" s="60">
        <v>140</v>
      </c>
      <c r="C42" s="51">
        <v>12</v>
      </c>
      <c r="D42" s="52" t="s">
        <v>126</v>
      </c>
      <c r="E42" s="61">
        <v>18.72</v>
      </c>
      <c r="F42" s="62">
        <f>B42*C42*E42</f>
        <v>31449.6</v>
      </c>
    </row>
    <row r="43" spans="1:6" s="29" customFormat="1" ht="31.5" customHeight="1" outlineLevel="1">
      <c r="A43" s="42" t="s">
        <v>105</v>
      </c>
      <c r="B43" s="43">
        <f>B8</f>
        <v>8788.6</v>
      </c>
      <c r="C43" s="39">
        <v>12</v>
      </c>
      <c r="D43" s="40" t="s">
        <v>24</v>
      </c>
      <c r="E43" s="41">
        <v>0.06</v>
      </c>
      <c r="F43" s="44">
        <f>B43*C43*E43</f>
        <v>6327.792</v>
      </c>
    </row>
    <row r="44" spans="1:6" s="27" customFormat="1" ht="48" customHeight="1">
      <c r="A44" s="22" t="s">
        <v>106</v>
      </c>
      <c r="B44" s="23">
        <f>B8</f>
        <v>8788.6</v>
      </c>
      <c r="C44" s="47">
        <v>12</v>
      </c>
      <c r="D44" s="24" t="s">
        <v>7</v>
      </c>
      <c r="E44" s="25">
        <f>SUM(E45,E52,E65)</f>
        <v>8.352763845587845</v>
      </c>
      <c r="F44" s="48">
        <f>SUM(F45,F52,F65)</f>
        <v>880909.204</v>
      </c>
    </row>
    <row r="45" spans="1:6" s="28" customFormat="1" ht="30.75" customHeight="1">
      <c r="A45" s="63" t="s">
        <v>107</v>
      </c>
      <c r="B45" s="51">
        <f>B8</f>
        <v>8788.6</v>
      </c>
      <c r="C45" s="64">
        <v>12</v>
      </c>
      <c r="D45" s="57" t="s">
        <v>7</v>
      </c>
      <c r="E45" s="62">
        <f>F45/B45/C45</f>
        <v>0.572863520166276</v>
      </c>
      <c r="F45" s="65">
        <f>SUM(F46:F51)</f>
        <v>60416.02</v>
      </c>
    </row>
    <row r="46" spans="1:6" s="28" customFormat="1" ht="30.75" customHeight="1">
      <c r="A46" s="54" t="s">
        <v>127</v>
      </c>
      <c r="B46" s="56">
        <v>33</v>
      </c>
      <c r="C46" s="64">
        <v>12</v>
      </c>
      <c r="D46" s="57" t="s">
        <v>96</v>
      </c>
      <c r="E46" s="62">
        <v>34.58</v>
      </c>
      <c r="F46" s="65">
        <f aca="true" t="shared" si="2" ref="F46:F51">B46*C46*E46</f>
        <v>13693.679999999998</v>
      </c>
    </row>
    <row r="47" spans="1:6" s="28" customFormat="1" ht="15">
      <c r="A47" s="54" t="s">
        <v>128</v>
      </c>
      <c r="B47" s="56">
        <v>2</v>
      </c>
      <c r="C47" s="64">
        <v>12</v>
      </c>
      <c r="D47" s="57" t="s">
        <v>96</v>
      </c>
      <c r="E47" s="62">
        <v>192.59</v>
      </c>
      <c r="F47" s="65">
        <f t="shared" si="2"/>
        <v>4622.16</v>
      </c>
    </row>
    <row r="48" spans="1:6" s="28" customFormat="1" ht="30">
      <c r="A48" s="54" t="s">
        <v>108</v>
      </c>
      <c r="B48" s="56">
        <v>33</v>
      </c>
      <c r="C48" s="64">
        <v>1</v>
      </c>
      <c r="D48" s="57" t="s">
        <v>96</v>
      </c>
      <c r="E48" s="62">
        <v>465.04</v>
      </c>
      <c r="F48" s="65">
        <f t="shared" si="2"/>
        <v>15346.320000000002</v>
      </c>
    </row>
    <row r="49" spans="1:6" s="28" customFormat="1" ht="15">
      <c r="A49" s="54" t="s">
        <v>109</v>
      </c>
      <c r="B49" s="56">
        <v>2</v>
      </c>
      <c r="C49" s="64">
        <v>1</v>
      </c>
      <c r="D49" s="57" t="s">
        <v>96</v>
      </c>
      <c r="E49" s="62">
        <v>2144.93</v>
      </c>
      <c r="F49" s="65">
        <f t="shared" si="2"/>
        <v>4289.86</v>
      </c>
    </row>
    <row r="50" spans="1:6" s="28" customFormat="1" ht="30">
      <c r="A50" s="54" t="s">
        <v>129</v>
      </c>
      <c r="B50" s="56">
        <v>0</v>
      </c>
      <c r="C50" s="64">
        <v>1</v>
      </c>
      <c r="D50" s="57" t="s">
        <v>110</v>
      </c>
      <c r="E50" s="62">
        <v>4500</v>
      </c>
      <c r="F50" s="65">
        <f t="shared" si="2"/>
        <v>0</v>
      </c>
    </row>
    <row r="51" spans="1:6" s="29" customFormat="1" ht="17.25" customHeight="1" outlineLevel="1">
      <c r="A51" s="54" t="s">
        <v>130</v>
      </c>
      <c r="B51" s="56">
        <v>100</v>
      </c>
      <c r="C51" s="64">
        <v>12</v>
      </c>
      <c r="D51" s="57" t="s">
        <v>126</v>
      </c>
      <c r="E51" s="62">
        <v>18.72</v>
      </c>
      <c r="F51" s="65">
        <f t="shared" si="2"/>
        <v>22464</v>
      </c>
    </row>
    <row r="52" spans="1:6" s="28" customFormat="1" ht="45.75" customHeight="1">
      <c r="A52" s="63" t="s">
        <v>111</v>
      </c>
      <c r="B52" s="51">
        <f>B8</f>
        <v>8788.6</v>
      </c>
      <c r="C52" s="64">
        <v>12</v>
      </c>
      <c r="D52" s="57" t="s">
        <v>7</v>
      </c>
      <c r="E52" s="62">
        <f>F52/B52/C52</f>
        <v>3.7699003254215686</v>
      </c>
      <c r="F52" s="65">
        <f>SUM(F53:F64)</f>
        <v>397585.752</v>
      </c>
    </row>
    <row r="53" spans="1:6" s="28" customFormat="1" ht="30">
      <c r="A53" s="54" t="s">
        <v>112</v>
      </c>
      <c r="B53" s="56">
        <v>240</v>
      </c>
      <c r="C53" s="64">
        <v>1</v>
      </c>
      <c r="D53" s="57" t="s">
        <v>113</v>
      </c>
      <c r="E53" s="62">
        <v>23.97</v>
      </c>
      <c r="F53" s="65">
        <f aca="true" t="shared" si="3" ref="F53:F62">B53*C53*E53</f>
        <v>5752.799999999999</v>
      </c>
    </row>
    <row r="54" spans="1:6" s="28" customFormat="1" ht="15">
      <c r="A54" s="54" t="s">
        <v>114</v>
      </c>
      <c r="B54" s="56">
        <v>240</v>
      </c>
      <c r="C54" s="64">
        <v>1</v>
      </c>
      <c r="D54" s="57" t="s">
        <v>115</v>
      </c>
      <c r="E54" s="62">
        <v>88.84</v>
      </c>
      <c r="F54" s="65">
        <f t="shared" si="3"/>
        <v>21321.600000000002</v>
      </c>
    </row>
    <row r="55" spans="1:6" s="28" customFormat="1" ht="15">
      <c r="A55" s="54" t="s">
        <v>116</v>
      </c>
      <c r="B55" s="56">
        <v>44233</v>
      </c>
      <c r="C55" s="64">
        <v>1</v>
      </c>
      <c r="D55" s="57" t="s">
        <v>117</v>
      </c>
      <c r="E55" s="62">
        <v>0.32</v>
      </c>
      <c r="F55" s="65">
        <f t="shared" si="3"/>
        <v>14154.56</v>
      </c>
    </row>
    <row r="56" spans="1:6" s="28" customFormat="1" ht="15">
      <c r="A56" s="54" t="s">
        <v>118</v>
      </c>
      <c r="B56" s="56">
        <v>2</v>
      </c>
      <c r="C56" s="64">
        <v>1</v>
      </c>
      <c r="D56" s="57" t="s">
        <v>119</v>
      </c>
      <c r="E56" s="62">
        <v>684.09</v>
      </c>
      <c r="F56" s="65">
        <f t="shared" si="3"/>
        <v>1368.18</v>
      </c>
    </row>
    <row r="57" spans="1:6" s="28" customFormat="1" ht="45">
      <c r="A57" s="54" t="s">
        <v>131</v>
      </c>
      <c r="B57" s="56">
        <v>1192.3</v>
      </c>
      <c r="C57" s="64">
        <v>104</v>
      </c>
      <c r="D57" s="57" t="s">
        <v>71</v>
      </c>
      <c r="E57" s="62">
        <v>1.31</v>
      </c>
      <c r="F57" s="65">
        <f t="shared" si="3"/>
        <v>162438.952</v>
      </c>
    </row>
    <row r="58" spans="1:6" s="28" customFormat="1" ht="30">
      <c r="A58" s="54" t="s">
        <v>132</v>
      </c>
      <c r="B58" s="56">
        <v>4</v>
      </c>
      <c r="C58" s="64">
        <v>1</v>
      </c>
      <c r="D58" s="57" t="s">
        <v>96</v>
      </c>
      <c r="E58" s="62">
        <v>259.45</v>
      </c>
      <c r="F58" s="65">
        <f t="shared" si="3"/>
        <v>1037.8</v>
      </c>
    </row>
    <row r="59" spans="1:6" s="28" customFormat="1" ht="15">
      <c r="A59" s="54" t="s">
        <v>133</v>
      </c>
      <c r="B59" s="56">
        <v>198</v>
      </c>
      <c r="C59" s="64">
        <v>1</v>
      </c>
      <c r="D59" s="57" t="s">
        <v>96</v>
      </c>
      <c r="E59" s="62">
        <v>82.84</v>
      </c>
      <c r="F59" s="65">
        <f t="shared" si="3"/>
        <v>16402.32</v>
      </c>
    </row>
    <row r="60" spans="1:6" s="28" customFormat="1" ht="15">
      <c r="A60" s="54" t="s">
        <v>120</v>
      </c>
      <c r="B60" s="56">
        <v>34</v>
      </c>
      <c r="C60" s="64">
        <v>1</v>
      </c>
      <c r="D60" s="57" t="s">
        <v>96</v>
      </c>
      <c r="E60" s="62">
        <v>227.66</v>
      </c>
      <c r="F60" s="65">
        <f t="shared" si="3"/>
        <v>7740.44</v>
      </c>
    </row>
    <row r="61" spans="1:6" s="28" customFormat="1" ht="30">
      <c r="A61" s="54" t="s">
        <v>134</v>
      </c>
      <c r="B61" s="56">
        <v>1380</v>
      </c>
      <c r="C61" s="64">
        <v>3</v>
      </c>
      <c r="D61" s="57" t="s">
        <v>71</v>
      </c>
      <c r="E61" s="62">
        <v>1.31</v>
      </c>
      <c r="F61" s="65">
        <f t="shared" si="3"/>
        <v>5423.400000000001</v>
      </c>
    </row>
    <row r="62" spans="1:6" s="28" customFormat="1" ht="30">
      <c r="A62" s="54" t="s">
        <v>135</v>
      </c>
      <c r="B62" s="56">
        <v>66</v>
      </c>
      <c r="C62" s="64">
        <v>1</v>
      </c>
      <c r="D62" s="57" t="s">
        <v>115</v>
      </c>
      <c r="E62" s="62">
        <v>132.85</v>
      </c>
      <c r="F62" s="65">
        <f t="shared" si="3"/>
        <v>8768.1</v>
      </c>
    </row>
    <row r="63" spans="1:6" s="28" customFormat="1" ht="30">
      <c r="A63" s="54" t="s">
        <v>121</v>
      </c>
      <c r="B63" s="56">
        <v>96</v>
      </c>
      <c r="C63" s="64">
        <v>1</v>
      </c>
      <c r="D63" s="57" t="s">
        <v>122</v>
      </c>
      <c r="E63" s="62">
        <v>191.6</v>
      </c>
      <c r="F63" s="65">
        <f>B63*C63*E63</f>
        <v>18393.6</v>
      </c>
    </row>
    <row r="64" spans="1:6" s="28" customFormat="1" ht="15">
      <c r="A64" s="54" t="s">
        <v>130</v>
      </c>
      <c r="B64" s="56">
        <v>600</v>
      </c>
      <c r="C64" s="64">
        <v>12</v>
      </c>
      <c r="D64" s="57" t="s">
        <v>126</v>
      </c>
      <c r="E64" s="62">
        <v>18.72</v>
      </c>
      <c r="F64" s="65">
        <f>B64*C64*E64</f>
        <v>134784</v>
      </c>
    </row>
    <row r="65" spans="1:6" s="28" customFormat="1" ht="20.25" customHeight="1">
      <c r="A65" s="42" t="s">
        <v>124</v>
      </c>
      <c r="B65" s="43">
        <f>B8</f>
        <v>8788.6</v>
      </c>
      <c r="C65" s="39">
        <v>12</v>
      </c>
      <c r="D65" s="40"/>
      <c r="E65" s="41">
        <v>4.01</v>
      </c>
      <c r="F65" s="44">
        <f>B65*C65*E65</f>
        <v>422907.43200000003</v>
      </c>
    </row>
    <row r="66" spans="1:6" s="27" customFormat="1" ht="18" customHeight="1">
      <c r="A66" s="35" t="s">
        <v>72</v>
      </c>
      <c r="B66" s="36"/>
      <c r="C66" s="36"/>
      <c r="D66" s="37"/>
      <c r="E66" s="25">
        <f>E8+E44</f>
        <v>17.897222756373786</v>
      </c>
      <c r="F66" s="30">
        <f>F8+F44</f>
        <v>1887498.383</v>
      </c>
    </row>
    <row r="67" spans="1:6" ht="15">
      <c r="A67" s="31"/>
      <c r="B67" s="32"/>
      <c r="C67" s="32"/>
      <c r="D67" s="32"/>
      <c r="E67" s="32"/>
      <c r="F67" s="32"/>
    </row>
    <row r="69" spans="1:5" ht="15">
      <c r="A69" s="18" t="s">
        <v>73</v>
      </c>
      <c r="B69" s="33"/>
      <c r="C69" s="19" t="s">
        <v>74</v>
      </c>
      <c r="E69" s="34"/>
    </row>
  </sheetData>
  <sheetProtection/>
  <mergeCells count="3">
    <mergeCell ref="A1:F1"/>
    <mergeCell ref="A2:F2"/>
    <mergeCell ref="A3:F3"/>
  </mergeCells>
  <printOptions/>
  <pageMargins left="0.23" right="0.17" top="0.5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2020-03-27T10:36:52Z</cp:lastPrinted>
  <dcterms:created xsi:type="dcterms:W3CDTF">2018-04-02T07:45:01Z</dcterms:created>
  <dcterms:modified xsi:type="dcterms:W3CDTF">2020-12-18T07:13:37Z</dcterms:modified>
  <cp:category/>
  <cp:version/>
  <cp:contentType/>
  <cp:contentStatus/>
</cp:coreProperties>
</file>